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70" activeTab="0"/>
  </bookViews>
  <sheets>
    <sheet name="янв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  <sheet name="год" sheetId="13" r:id="rId13"/>
  </sheets>
  <externalReferences>
    <externalReference r:id="rId16"/>
  </externalReferences>
  <definedNames>
    <definedName name="Макрос2">#REF!</definedName>
  </definedNames>
  <calcPr fullCalcOnLoad="1"/>
</workbook>
</file>

<file path=xl/sharedStrings.xml><?xml version="1.0" encoding="utf-8"?>
<sst xmlns="http://schemas.openxmlformats.org/spreadsheetml/2006/main" count="1001" uniqueCount="88">
  <si>
    <t>тыс.кВтч</t>
  </si>
  <si>
    <t>п.п.</t>
  </si>
  <si>
    <t>Показатели</t>
  </si>
  <si>
    <t>Всего</t>
  </si>
  <si>
    <t>СН</t>
  </si>
  <si>
    <t>СН1-35</t>
  </si>
  <si>
    <t>СН2-10;6</t>
  </si>
  <si>
    <t>НН10-04</t>
  </si>
  <si>
    <t>Поступило эл.энергии в сеть, всего</t>
  </si>
  <si>
    <t>из смежной сети, всего</t>
  </si>
  <si>
    <t>в том числе из сети</t>
  </si>
  <si>
    <t>ВН</t>
  </si>
  <si>
    <t>СН1</t>
  </si>
  <si>
    <t>СН2</t>
  </si>
  <si>
    <t>2.</t>
  </si>
  <si>
    <t xml:space="preserve">Потери электроэнергии в сети  </t>
  </si>
  <si>
    <t>то же в %</t>
  </si>
  <si>
    <t>3.</t>
  </si>
  <si>
    <t>Отпуск эл.энергии из сети всего в том числе:</t>
  </si>
  <si>
    <t>3.1.</t>
  </si>
  <si>
    <t>4.</t>
  </si>
  <si>
    <t>Трансформировано из сети ВН/СН, СН/НН</t>
  </si>
  <si>
    <t xml:space="preserve">Ф.И.О. </t>
  </si>
  <si>
    <t xml:space="preserve">электрической энергии в сетях Исполнителя </t>
  </si>
  <si>
    <t xml:space="preserve">к Порядку  формирования баланса </t>
  </si>
  <si>
    <t>ВН-110</t>
  </si>
  <si>
    <t>1.1.</t>
  </si>
  <si>
    <t>1.2.</t>
  </si>
  <si>
    <t>1.3.</t>
  </si>
  <si>
    <t>1.4.</t>
  </si>
  <si>
    <t>от Потребителей ГП (ЭСО)</t>
  </si>
  <si>
    <t xml:space="preserve">Собственное потребление </t>
  </si>
  <si>
    <t xml:space="preserve">3.2. </t>
  </si>
  <si>
    <t>3.2.1.</t>
  </si>
  <si>
    <t>3.2.2.</t>
  </si>
  <si>
    <t>ПО потребителям ГП (ЭСО) :</t>
  </si>
  <si>
    <t>3.3.</t>
  </si>
  <si>
    <t>3.3.1.</t>
  </si>
  <si>
    <t xml:space="preserve">ОАО "Сетевая компания" </t>
  </si>
  <si>
    <t>3.3.2.</t>
  </si>
  <si>
    <t xml:space="preserve">в том числе </t>
  </si>
  <si>
    <t>ПРИЛОЖЕНИЕ №2а</t>
  </si>
  <si>
    <t>Утверждаю форму</t>
  </si>
  <si>
    <t>Заместитель генерального директора</t>
  </si>
  <si>
    <t>по учету и передаче электроэнергии</t>
  </si>
  <si>
    <t>ОАО "Сетевая компания"</t>
  </si>
  <si>
    <t>_____________В.С. Нигметзянов</t>
  </si>
  <si>
    <t>Директор</t>
  </si>
  <si>
    <t>ООО "ТранзитЭнергоМонтаж"</t>
  </si>
  <si>
    <t>______________К.М. Киряшин</t>
  </si>
  <si>
    <t>1.</t>
  </si>
  <si>
    <t xml:space="preserve">из сетей СО </t>
  </si>
  <si>
    <t>СО-1</t>
  </si>
  <si>
    <t>СО-2</t>
  </si>
  <si>
    <t>от Производителя</t>
  </si>
  <si>
    <t xml:space="preserve">в сети СО </t>
  </si>
  <si>
    <t xml:space="preserve">Баланс электрической энергии по сетям   ООО "ТранзитЭнергоМонтаж"  по  тарифному делению </t>
  </si>
  <si>
    <t>Директор ООО "ТранзитЭнергоМонтаж"</t>
  </si>
  <si>
    <t>К.М. Киряшин</t>
  </si>
  <si>
    <t>Согласовано:</t>
  </si>
  <si>
    <t>Зам.директора по реализации услуг</t>
  </si>
  <si>
    <t>________________</t>
  </si>
  <si>
    <t>______________</t>
  </si>
  <si>
    <t>От Исполнителя</t>
  </si>
  <si>
    <t xml:space="preserve">От Заказчика  </t>
  </si>
  <si>
    <t xml:space="preserve"> Филиал  ОАО "Сетевая компания" - КЭС</t>
  </si>
  <si>
    <t>Прочие потребители</t>
  </si>
  <si>
    <t>население</t>
  </si>
  <si>
    <t>Казайкин Д.Ф.</t>
  </si>
  <si>
    <t>2016 год (факт)</t>
  </si>
  <si>
    <t>за   февраль   2017 г.</t>
  </si>
  <si>
    <t>за   январь   2017 г.</t>
  </si>
  <si>
    <t>за   март   2017 г.</t>
  </si>
  <si>
    <t>2017 год (факт)</t>
  </si>
  <si>
    <t>за   апрель  2017 г.</t>
  </si>
  <si>
    <t>за   май  2017 г.</t>
  </si>
  <si>
    <t>за   июнь  2017 г.</t>
  </si>
  <si>
    <t>за   июль  2017 г.</t>
  </si>
  <si>
    <t>за   август  2017 г.</t>
  </si>
  <si>
    <t>СО-2 ГУП РТ "Электрические сети"</t>
  </si>
  <si>
    <t>СО-2 ГУП РТ "Электрические Сети"</t>
  </si>
  <si>
    <t>за   сентябрь  2017 г.</t>
  </si>
  <si>
    <t>за   октябрь 2017 г.</t>
  </si>
  <si>
    <t>за   ноябрь 2017 г.</t>
  </si>
  <si>
    <t>за   год 2017 г.</t>
  </si>
  <si>
    <t>за   декабрь 2017 г.</t>
  </si>
  <si>
    <t>20167год (факт)</t>
  </si>
  <si>
    <t>2017год (факт)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</si>
</sst>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Times New Roman Cyr"/>
      <family val="0"/>
    </font>
    <font>
      <sz val="10"/>
      <name val="Times New Roman Cyr"/>
      <family val="0"/>
    </font>
    <font>
      <sz val="10"/>
      <color indexed="12"/>
      <name val="Times New Roman Cyr"/>
      <family val="0"/>
    </font>
    <font>
      <sz val="10"/>
      <color indexed="17"/>
      <name val="Times New Roman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0"/>
      <color indexed="48"/>
      <name val="Times New Roman Cyr"/>
      <family val="0"/>
    </font>
    <font>
      <sz val="10"/>
      <color indexed="14"/>
      <name val="Times New Roman Cyr"/>
      <family val="0"/>
    </font>
    <font>
      <b/>
      <sz val="11"/>
      <color indexed="12"/>
      <name val="Times New Roman Cyr"/>
      <family val="0"/>
    </font>
    <font>
      <b/>
      <sz val="10"/>
      <color indexed="10"/>
      <name val="Arial Cyr"/>
      <family val="0"/>
    </font>
    <font>
      <sz val="10"/>
      <color indexed="48"/>
      <name val="Arial Cyr"/>
      <family val="0"/>
    </font>
    <font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6" fillId="0" borderId="14" xfId="0" applyNumberFormat="1" applyFont="1" applyFill="1" applyBorder="1" applyAlignment="1">
      <alignment/>
    </xf>
    <xf numFmtId="172" fontId="6" fillId="0" borderId="15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8" fillId="0" borderId="14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12" fillId="0" borderId="14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1" fillId="0" borderId="15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/>
    </xf>
    <xf numFmtId="172" fontId="17" fillId="0" borderId="14" xfId="0" applyNumberFormat="1" applyFont="1" applyFill="1" applyBorder="1" applyAlignment="1">
      <alignment/>
    </xf>
    <xf numFmtId="172" fontId="17" fillId="0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17" xfId="0" applyFill="1" applyBorder="1" applyAlignment="1">
      <alignment wrapText="1"/>
    </xf>
    <xf numFmtId="172" fontId="6" fillId="0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19" fillId="0" borderId="0" xfId="0" applyNumberFormat="1" applyFont="1" applyFill="1" applyBorder="1" applyAlignment="1">
      <alignment/>
    </xf>
    <xf numFmtId="173" fontId="6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174" fontId="6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173" fontId="10" fillId="0" borderId="0" xfId="0" applyNumberFormat="1" applyFont="1" applyFill="1" applyAlignment="1">
      <alignment horizontal="center" vertical="top"/>
    </xf>
    <xf numFmtId="17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  <xf numFmtId="172" fontId="9" fillId="0" borderId="15" xfId="0" applyNumberFormat="1" applyFont="1" applyFill="1" applyBorder="1" applyAlignment="1">
      <alignment/>
    </xf>
    <xf numFmtId="14" fontId="0" fillId="0" borderId="16" xfId="0" applyNumberForma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0" fontId="5" fillId="6" borderId="16" xfId="0" applyFont="1" applyFill="1" applyBorder="1" applyAlignment="1">
      <alignment horizontal="left"/>
    </xf>
    <xf numFmtId="0" fontId="5" fillId="6" borderId="14" xfId="0" applyFont="1" applyFill="1" applyBorder="1" applyAlignment="1">
      <alignment wrapText="1"/>
    </xf>
    <xf numFmtId="172" fontId="6" fillId="6" borderId="14" xfId="0" applyNumberFormat="1" applyFont="1" applyFill="1" applyBorder="1" applyAlignment="1">
      <alignment/>
    </xf>
    <xf numFmtId="0" fontId="5" fillId="6" borderId="16" xfId="0" applyFont="1" applyFill="1" applyBorder="1" applyAlignment="1">
      <alignment/>
    </xf>
    <xf numFmtId="172" fontId="13" fillId="6" borderId="14" xfId="0" applyNumberFormat="1" applyFont="1" applyFill="1" applyBorder="1" applyAlignment="1">
      <alignment/>
    </xf>
    <xf numFmtId="172" fontId="14" fillId="6" borderId="14" xfId="0" applyNumberFormat="1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4" xfId="0" applyFill="1" applyBorder="1" applyAlignment="1">
      <alignment wrapText="1"/>
    </xf>
    <xf numFmtId="0" fontId="50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Alignment="1">
      <alignment horizontal="left"/>
    </xf>
    <xf numFmtId="172" fontId="12" fillId="33" borderId="14" xfId="0" applyNumberFormat="1" applyFont="1" applyFill="1" applyBorder="1" applyAlignment="1">
      <alignment/>
    </xf>
    <xf numFmtId="172" fontId="0" fillId="33" borderId="15" xfId="0" applyNumberForma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17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\&#1041;&#1040;&#1051;&#1040;&#1053;&#1057;%20&#1053;&#1050;&#1069;&#1057;\2008\&#1089;&#1077;&#1085;&#1090;&#1103;&#1073;&#1088;&#1100;\&#1055;1%204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ц и год"/>
      <sheetName val="46 форма_01"/>
      <sheetName val="012008"/>
      <sheetName val="46 форма_02"/>
      <sheetName val="022008"/>
      <sheetName val="46 форма_03"/>
      <sheetName val="032008"/>
      <sheetName val="I кв"/>
      <sheetName val="46 форма_04"/>
      <sheetName val="042008"/>
      <sheetName val="46 форма_05"/>
      <sheetName val="052008"/>
      <sheetName val="46 форма_06"/>
      <sheetName val="062008"/>
      <sheetName val="II кв"/>
      <sheetName val="6мес"/>
      <sheetName val="46 форма_07"/>
      <sheetName val="072008"/>
      <sheetName val="46 форма_08"/>
      <sheetName val="082008"/>
      <sheetName val="46 форма_09"/>
      <sheetName val="092008"/>
      <sheetName val="III кв"/>
      <sheetName val="таб.1_4"/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8">
      <selection activeCell="K33" sqref="K33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71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69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4765.243</v>
      </c>
      <c r="D19" s="82"/>
      <c r="E19" s="82"/>
      <c r="F19" s="82"/>
      <c r="G19" s="82">
        <f>C19</f>
        <v>4765.243</v>
      </c>
      <c r="H19" s="36">
        <f>G43</f>
        <v>2029.2549999999997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2029.2549999999997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4765.243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4765.243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4765.243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4765.243</v>
      </c>
      <c r="D28" s="31"/>
      <c r="E28" s="21"/>
      <c r="F28" s="82"/>
      <c r="G28" s="82">
        <f>G19</f>
        <v>4765.243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89.423</v>
      </c>
      <c r="D32" s="84"/>
      <c r="E32" s="85"/>
      <c r="F32" s="85"/>
      <c r="G32" s="82">
        <v>35.769</v>
      </c>
      <c r="H32" s="84">
        <v>53.654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1.876567469906571</v>
      </c>
      <c r="D33" s="82"/>
      <c r="E33" s="82"/>
      <c r="F33" s="82"/>
      <c r="G33" s="82">
        <f>C33</f>
        <v>1.876567469906571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4675.820000000001</v>
      </c>
      <c r="D34" s="30"/>
      <c r="E34" s="30"/>
      <c r="F34" s="30"/>
      <c r="G34" s="30">
        <f>C34-H34</f>
        <v>2700.2190000000005</v>
      </c>
      <c r="H34" s="36">
        <f>H36</f>
        <v>1975.601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3290.24</v>
      </c>
      <c r="D36" s="16"/>
      <c r="E36" s="21"/>
      <c r="F36" s="36"/>
      <c r="G36" s="37">
        <f>C36-H36</f>
        <v>1314.6389999999997</v>
      </c>
      <c r="H36" s="36">
        <f>H37+H38</f>
        <v>1975.601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1298.023</v>
      </c>
      <c r="D37" s="16"/>
      <c r="E37" s="21"/>
      <c r="F37" s="36"/>
      <c r="G37" s="37">
        <f>C37-H37</f>
        <v>1263.282</v>
      </c>
      <c r="H37" s="98">
        <v>34.741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1992.217</v>
      </c>
      <c r="D38" s="31"/>
      <c r="E38" s="21"/>
      <c r="F38" s="21"/>
      <c r="G38" s="96">
        <v>51.357</v>
      </c>
      <c r="H38" s="97">
        <f>C38-G38</f>
        <v>1940.8600000000001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1385.58</v>
      </c>
      <c r="D39" s="38"/>
      <c r="E39" s="39"/>
      <c r="F39" s="31"/>
      <c r="G39" s="30">
        <f>C39</f>
        <v>1385.58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1385.58</v>
      </c>
      <c r="D40" s="38"/>
      <c r="E40" s="39"/>
      <c r="F40" s="31"/>
      <c r="G40" s="30">
        <f>C40</f>
        <v>1385.58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C39</f>
        <v>1385.58</v>
      </c>
      <c r="D41" s="38"/>
      <c r="E41" s="39"/>
      <c r="F41" s="31"/>
      <c r="G41" s="30">
        <f>C41</f>
        <v>1385.58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/>
      <c r="D42" s="38"/>
      <c r="E42" s="39"/>
      <c r="F42" s="31"/>
      <c r="G42" s="40"/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2029.2549999999997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39.99977634389363</v>
      </c>
      <c r="H45" s="48">
        <f>H32/C32*100</f>
        <v>60.00022365610638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82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4342.284</v>
      </c>
      <c r="D19" s="82"/>
      <c r="E19" s="82"/>
      <c r="F19" s="82"/>
      <c r="G19" s="82">
        <f>C19</f>
        <v>4342.284</v>
      </c>
      <c r="H19" s="36">
        <f>G43</f>
        <v>1540.6180000000004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1540.6180000000004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4342.284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4342.284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4342.284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4342.284</v>
      </c>
      <c r="D28" s="31"/>
      <c r="E28" s="21"/>
      <c r="F28" s="82"/>
      <c r="G28" s="82">
        <f>G19</f>
        <v>4342.284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102.645</v>
      </c>
      <c r="D32" s="84"/>
      <c r="E32" s="85"/>
      <c r="F32" s="85"/>
      <c r="G32" s="82">
        <v>48.644</v>
      </c>
      <c r="H32" s="84">
        <v>54.001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2.3638481499597908</v>
      </c>
      <c r="D33" s="82"/>
      <c r="E33" s="82"/>
      <c r="F33" s="82"/>
      <c r="G33" s="82">
        <f>C33</f>
        <v>2.3638481499597908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4239.638999999999</v>
      </c>
      <c r="D34" s="30"/>
      <c r="E34" s="30"/>
      <c r="F34" s="30"/>
      <c r="G34" s="30">
        <f>C34-H34</f>
        <v>2753.021999999999</v>
      </c>
      <c r="H34" s="36">
        <f>H36</f>
        <v>1486.6170000000002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2825.735</v>
      </c>
      <c r="D36" s="16"/>
      <c r="E36" s="21"/>
      <c r="F36" s="36"/>
      <c r="G36" s="37">
        <v>1339.118</v>
      </c>
      <c r="H36" s="36">
        <f>C36-G36</f>
        <v>1486.6170000000002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1288.796</v>
      </c>
      <c r="D37" s="16"/>
      <c r="E37" s="21"/>
      <c r="F37" s="36"/>
      <c r="G37" s="37">
        <v>1286.329</v>
      </c>
      <c r="H37" s="98">
        <v>2.467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1536.939</v>
      </c>
      <c r="D38" s="31"/>
      <c r="E38" s="21"/>
      <c r="F38" s="21"/>
      <c r="G38" s="96">
        <v>52.789</v>
      </c>
      <c r="H38" s="97">
        <f>C38-G38</f>
        <v>1484.15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1413.904</v>
      </c>
      <c r="D39" s="38"/>
      <c r="E39" s="39"/>
      <c r="F39" s="31"/>
      <c r="G39" s="30">
        <f>G40+G42</f>
        <v>1546.208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v>1413.904</v>
      </c>
      <c r="D40" s="38"/>
      <c r="E40" s="39"/>
      <c r="F40" s="31"/>
      <c r="G40" s="30">
        <f>C40</f>
        <v>1413.904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v>1281.6</v>
      </c>
      <c r="D41" s="38"/>
      <c r="E41" s="39"/>
      <c r="F41" s="31"/>
      <c r="G41" s="30">
        <f>C41</f>
        <v>1281.6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>
        <v>132.304</v>
      </c>
      <c r="D42" s="38"/>
      <c r="E42" s="39"/>
      <c r="F42" s="31"/>
      <c r="G42" s="40">
        <v>132.304</v>
      </c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1540.6180000000004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47.39052072677675</v>
      </c>
      <c r="H45" s="48">
        <f>H32/C32*100</f>
        <v>52.60947927322325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105" t="s">
        <v>83</v>
      </c>
      <c r="D14" s="105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86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4729.729</v>
      </c>
      <c r="D19" s="82"/>
      <c r="E19" s="82"/>
      <c r="F19" s="82"/>
      <c r="G19" s="82">
        <f>C19</f>
        <v>4729.729</v>
      </c>
      <c r="H19" s="36">
        <f>G43</f>
        <v>1714.9089999999997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1714.9089999999997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4729.729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4729.729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4729.729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4729.729</v>
      </c>
      <c r="D28" s="31"/>
      <c r="E28" s="21"/>
      <c r="F28" s="82"/>
      <c r="G28" s="82">
        <f>G19</f>
        <v>4729.729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34.196</v>
      </c>
      <c r="D32" s="84"/>
      <c r="E32" s="85"/>
      <c r="F32" s="85"/>
      <c r="G32" s="82">
        <v>16.287</v>
      </c>
      <c r="H32" s="84">
        <v>17.909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0.7230012544059078</v>
      </c>
      <c r="D33" s="82"/>
      <c r="E33" s="82"/>
      <c r="F33" s="82"/>
      <c r="G33" s="82">
        <f>C33</f>
        <v>0.7230012544059078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4695.533</v>
      </c>
      <c r="D34" s="30"/>
      <c r="E34" s="30"/>
      <c r="F34" s="30"/>
      <c r="G34" s="30">
        <f>C34-H34</f>
        <v>2998.5330000000004</v>
      </c>
      <c r="H34" s="36">
        <f>H36</f>
        <v>1696.9999999999998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3240.229</v>
      </c>
      <c r="D36" s="16"/>
      <c r="E36" s="21"/>
      <c r="F36" s="36"/>
      <c r="G36" s="37">
        <v>1543.229</v>
      </c>
      <c r="H36" s="36">
        <f>C36-G36</f>
        <v>1696.9999999999998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1488.813</v>
      </c>
      <c r="D37" s="16"/>
      <c r="E37" s="21"/>
      <c r="F37" s="36"/>
      <c r="G37" s="37">
        <f>C37-H37</f>
        <v>1486.2820000000002</v>
      </c>
      <c r="H37" s="98">
        <v>2.531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1751.416</v>
      </c>
      <c r="D38" s="31"/>
      <c r="E38" s="21"/>
      <c r="F38" s="21"/>
      <c r="G38" s="24">
        <v>56.947</v>
      </c>
      <c r="H38" s="21">
        <f>C38-G38</f>
        <v>1694.469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1455.304</v>
      </c>
      <c r="D39" s="38"/>
      <c r="E39" s="39"/>
      <c r="F39" s="31"/>
      <c r="G39" s="30">
        <f>C39</f>
        <v>1455.304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C42+C41</f>
        <v>1455.304</v>
      </c>
      <c r="D40" s="38"/>
      <c r="E40" s="39"/>
      <c r="F40" s="31"/>
      <c r="G40" s="30">
        <f>C40</f>
        <v>1455.304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v>1322.4</v>
      </c>
      <c r="D41" s="38"/>
      <c r="E41" s="39"/>
      <c r="F41" s="31"/>
      <c r="G41" s="30">
        <f>C41</f>
        <v>1322.4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>
        <v>132.904</v>
      </c>
      <c r="D42" s="38"/>
      <c r="E42" s="39"/>
      <c r="F42" s="31"/>
      <c r="G42" s="40">
        <v>132.904</v>
      </c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1714.9089999999997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47.62837758802199</v>
      </c>
      <c r="H45" s="48">
        <f>H32/C32*100</f>
        <v>52.37162241197802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5">
    <mergeCell ref="A13:G13"/>
    <mergeCell ref="A16:A17"/>
    <mergeCell ref="B16:B17"/>
    <mergeCell ref="C16:H16"/>
    <mergeCell ref="C14:D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I48" sqref="I48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105" t="s">
        <v>85</v>
      </c>
      <c r="D14" s="105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4453.592</v>
      </c>
      <c r="D19" s="82"/>
      <c r="E19" s="82"/>
      <c r="F19" s="82"/>
      <c r="G19" s="82">
        <f>C19</f>
        <v>4453.592</v>
      </c>
      <c r="H19" s="36">
        <f>G43</f>
        <v>1761.0230000000001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1761.0230000000001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4453.592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4453.592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4453.592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4453.592</v>
      </c>
      <c r="D28" s="31"/>
      <c r="E28" s="21"/>
      <c r="F28" s="82"/>
      <c r="G28" s="82">
        <f>G19</f>
        <v>4453.592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42.997</v>
      </c>
      <c r="D32" s="84"/>
      <c r="E32" s="85"/>
      <c r="F32" s="85"/>
      <c r="G32" s="82">
        <v>19.824</v>
      </c>
      <c r="H32" s="84">
        <v>23.173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0.9654454202360703</v>
      </c>
      <c r="D33" s="82"/>
      <c r="E33" s="82"/>
      <c r="F33" s="82"/>
      <c r="G33" s="82"/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4410.594999999999</v>
      </c>
      <c r="D34" s="30"/>
      <c r="E34" s="30"/>
      <c r="F34" s="30"/>
      <c r="G34" s="30">
        <v>2672.745</v>
      </c>
      <c r="H34" s="36">
        <v>1737.85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3224.512</v>
      </c>
      <c r="D36" s="16"/>
      <c r="E36" s="21"/>
      <c r="F36" s="36"/>
      <c r="G36" s="37">
        <v>1486.662</v>
      </c>
      <c r="H36" s="36">
        <v>1737.85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1423.698</v>
      </c>
      <c r="D37" s="16"/>
      <c r="E37" s="21"/>
      <c r="F37" s="36"/>
      <c r="G37" s="37">
        <v>1540.392</v>
      </c>
      <c r="H37" s="98">
        <v>2.812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1800.814</v>
      </c>
      <c r="D38" s="31"/>
      <c r="E38" s="21"/>
      <c r="F38" s="21"/>
      <c r="G38" s="96">
        <v>65.776</v>
      </c>
      <c r="H38" s="97">
        <f>C38-G38</f>
        <v>1735.038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1186.083</v>
      </c>
      <c r="D39" s="38"/>
      <c r="E39" s="39"/>
      <c r="F39" s="31"/>
      <c r="G39" s="30">
        <f>C39</f>
        <v>1186.083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v>1060.38</v>
      </c>
      <c r="D40" s="38"/>
      <c r="E40" s="39"/>
      <c r="F40" s="31"/>
      <c r="G40" s="30">
        <f>C40</f>
        <v>1060.38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C40</f>
        <v>1060.38</v>
      </c>
      <c r="D41" s="38"/>
      <c r="E41" s="39"/>
      <c r="F41" s="31"/>
      <c r="G41" s="30">
        <f>C41</f>
        <v>1060.38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>
        <v>125.703</v>
      </c>
      <c r="D42" s="38"/>
      <c r="E42" s="39"/>
      <c r="F42" s="31"/>
      <c r="G42" s="40">
        <v>125.703</v>
      </c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1761.0230000000001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46.10554224713353</v>
      </c>
      <c r="H45" s="48">
        <f>H32/C32*100</f>
        <v>53.89445775286647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5">
    <mergeCell ref="A13:G13"/>
    <mergeCell ref="A16:A17"/>
    <mergeCell ref="B16:B17"/>
    <mergeCell ref="C16:H16"/>
    <mergeCell ref="C14:D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K38" sqref="K38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84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f>янв!C19+февраль!C19+март!C19+апрель!C19+май!C19+июнь!C19+июль!C19+авг!C19+сент!C19+окт!C19+нояб!C19+дек!C19</f>
        <v>49871.897</v>
      </c>
      <c r="D19" s="82"/>
      <c r="E19" s="82"/>
      <c r="F19" s="82"/>
      <c r="G19" s="82">
        <f>C19</f>
        <v>49871.897</v>
      </c>
      <c r="H19" s="36">
        <f>G43</f>
        <v>19275.621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19275.621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49871.897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49871.897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49871.897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49871.897</v>
      </c>
      <c r="D28" s="31"/>
      <c r="E28" s="21"/>
      <c r="F28" s="82"/>
      <c r="G28" s="82">
        <f>G19</f>
        <v>49871.897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f>янв!C32+февраль!C32+март!C32+апрель!C32+май!C32+июнь!C32+июль!C32+авг!C32+сент!C32+окт!C32+нояб!C32+дек!C32</f>
        <v>580.0199999999999</v>
      </c>
      <c r="D32" s="84"/>
      <c r="E32" s="85"/>
      <c r="F32" s="85"/>
      <c r="G32" s="82">
        <f>янв!G32+февраль!G32+март!G32+апрель!G32+май!G32+июнь!G32+июль!G32+авг!G32+сент!G32+окт!G32+нояб!G32+дек!G32</f>
        <v>259.767</v>
      </c>
      <c r="H32" s="84">
        <f>янв!H32+февраль!H32+март!H32+апрель!H32+май!H32+июнь!H32+июль!H32+авг!H32+сент!H32+окт!H32+нояб!H32+дек!H32</f>
        <v>320.253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1.1630197263200153</v>
      </c>
      <c r="D33" s="82"/>
      <c r="E33" s="82"/>
      <c r="F33" s="82"/>
      <c r="G33" s="82">
        <f>C33</f>
        <v>1.1630197263200153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49291.877</v>
      </c>
      <c r="D34" s="30"/>
      <c r="E34" s="30"/>
      <c r="F34" s="30"/>
      <c r="G34" s="30">
        <f>янв!G34+февраль!G34+март!G34+апрель!G34+май!G34+июнь!G34+июль!G34+авг!G34+сент!G34+окт!G34+нояб!G34+дек!G34</f>
        <v>30336.509</v>
      </c>
      <c r="H34" s="36">
        <f>C34-G34</f>
        <v>18955.368000000002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f>янв!C36+февраль!C36+март!C36+апрель!C36+май!C36+июнь!C36+июль!C36+авг!C36+сент!C36+окт!C36+нояб!C36+дек!C36</f>
        <v>34487.697</v>
      </c>
      <c r="D36" s="16"/>
      <c r="E36" s="21"/>
      <c r="F36" s="36"/>
      <c r="G36" s="37">
        <f>+год!K37</f>
        <v>0</v>
      </c>
      <c r="H36" s="36">
        <f>янв!C36+февраль!C36+март!C36+апрель!C36+май!C36+июнь!C36+июль!C36+авг!C36+сент!C36+окт!C36+нояб!C36+дек!C36</f>
        <v>34487.697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f>янв!C37+февраль!C37+март!C37+апрель!C37+май!C37+июнь!C37+июль!C37+авг!C37+сент!C37+окт!C37+нояб!C37+дек!C37</f>
        <v>15050.793000000001</v>
      </c>
      <c r="D37" s="16"/>
      <c r="E37" s="21"/>
      <c r="F37" s="36"/>
      <c r="G37" s="37">
        <f>C37-H37</f>
        <v>14881.567000000001</v>
      </c>
      <c r="H37" s="36">
        <f>янв!H37+февраль!H37+март!H37+апрель!H37+май!H37+июнь!H37+июль!H37+авг!H37+сент!H37+окт!H37+нояб!H37+дек!H37</f>
        <v>169.2260000000001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30">
        <v>14955.998</v>
      </c>
      <c r="D38" s="31"/>
      <c r="E38" s="21"/>
      <c r="F38" s="21"/>
      <c r="G38" s="24">
        <f>янв!G38+февраль!G38+март!G38+апрель!G38+май!G38+июнь!G38+июль!G38+авг!G38+сент!G38+окт!G38+нояб!G38+дек!G38</f>
        <v>650.7620000000001</v>
      </c>
      <c r="H38" s="21">
        <f>дек!H38+нояб!H38+окт!H38+сент!H38+авг!H38+июль!H38+июнь!H38+май!H38+апрель!H38+март!H38+февраль!H38+янв!H38</f>
        <v>18786.142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f>янв!C39+февраль!C39+март!C39+апрель!C39+май!C39+июнь!C39+июль!C39+авг!C39+сент!C39+окт!C39+нояб!C39+дек!C39</f>
        <v>14804.18</v>
      </c>
      <c r="D39" s="38"/>
      <c r="E39" s="39"/>
      <c r="F39" s="31"/>
      <c r="G39" s="30">
        <f>C39</f>
        <v>14804.18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янв!C39+февраль!C39+март!C39+апрель!C39+май!C39+июнь!C39+июль!C39+авг!C39+сент!C39+окт!C39+нояб!C40+дек!C39</f>
        <v>14804.18</v>
      </c>
      <c r="D40" s="38"/>
      <c r="E40" s="39"/>
      <c r="F40" s="31"/>
      <c r="G40" s="30">
        <f>C40</f>
        <v>14804.18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янв!C41+февраль!C41+март!C41+апрель!C41+май!C41+июнь!C41+июль!C41+авг!C41+сент!C41+окт!C41+нояб!C41+дек!C41</f>
        <v>14059.86</v>
      </c>
      <c r="D41" s="38"/>
      <c r="E41" s="39"/>
      <c r="F41" s="31"/>
      <c r="G41" s="30">
        <f>C41</f>
        <v>14059.86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79</v>
      </c>
      <c r="C42" s="30">
        <f>июль!C42+авг!C42+сент!C42+окт!C42+нояб!C42+дек!C42</f>
        <v>744.3199999999999</v>
      </c>
      <c r="D42" s="38"/>
      <c r="E42" s="39"/>
      <c r="F42" s="31"/>
      <c r="G42" s="40">
        <f>C42</f>
        <v>744.3199999999999</v>
      </c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19275.621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44.7858694527775</v>
      </c>
      <c r="H45" s="48">
        <f>H32/C32*100</f>
        <v>55.21413054722252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C48" s="23">
        <f>C39-C42</f>
        <v>14059.86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39" sqref="C39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70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69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4409.082</v>
      </c>
      <c r="D19" s="82"/>
      <c r="E19" s="82"/>
      <c r="F19" s="82"/>
      <c r="G19" s="82">
        <f>C19</f>
        <v>4409.082</v>
      </c>
      <c r="H19" s="36">
        <f>G43</f>
        <v>1801.536000000001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1801.536000000001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4409.082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4409.082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4409.082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4409.082</v>
      </c>
      <c r="D28" s="31"/>
      <c r="E28" s="21"/>
      <c r="F28" s="82"/>
      <c r="G28" s="82">
        <f>G19</f>
        <v>4409.082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2.716</v>
      </c>
      <c r="D32" s="84"/>
      <c r="E32" s="85"/>
      <c r="F32" s="85"/>
      <c r="G32" s="82">
        <v>1.168</v>
      </c>
      <c r="H32" s="84">
        <v>1.548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0.061600124470354595</v>
      </c>
      <c r="D33" s="82"/>
      <c r="E33" s="82"/>
      <c r="F33" s="82"/>
      <c r="G33" s="82">
        <f>C33</f>
        <v>0.061600124470354595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4406.366</v>
      </c>
      <c r="D34" s="30"/>
      <c r="E34" s="30"/>
      <c r="F34" s="30"/>
      <c r="G34" s="30">
        <f>C34-H34</f>
        <v>2606.3779999999997</v>
      </c>
      <c r="H34" s="36">
        <f>H36</f>
        <v>1799.988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3178.046</v>
      </c>
      <c r="D36" s="16"/>
      <c r="E36" s="21"/>
      <c r="F36" s="36"/>
      <c r="G36" s="37">
        <f>C36-H36</f>
        <v>1378.0579999999998</v>
      </c>
      <c r="H36" s="36">
        <f>H37+H38</f>
        <v>1799.988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1364.385</v>
      </c>
      <c r="D37" s="16"/>
      <c r="E37" s="21"/>
      <c r="F37" s="36"/>
      <c r="G37" s="37">
        <f>C37-H37</f>
        <v>1334.474</v>
      </c>
      <c r="H37" s="98">
        <v>29.911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1813.661</v>
      </c>
      <c r="D38" s="31"/>
      <c r="E38" s="21"/>
      <c r="F38" s="21"/>
      <c r="G38" s="96">
        <v>43.584</v>
      </c>
      <c r="H38" s="97">
        <f>C38-G38</f>
        <v>1770.077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1228.32</v>
      </c>
      <c r="D39" s="38"/>
      <c r="E39" s="39"/>
      <c r="F39" s="31"/>
      <c r="G39" s="30">
        <f>C39</f>
        <v>1228.32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1228.32</v>
      </c>
      <c r="D40" s="38"/>
      <c r="E40" s="39"/>
      <c r="F40" s="31"/>
      <c r="G40" s="30">
        <f>C40</f>
        <v>1228.32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C39</f>
        <v>1228.32</v>
      </c>
      <c r="D41" s="38"/>
      <c r="E41" s="39"/>
      <c r="F41" s="31"/>
      <c r="G41" s="30">
        <f>C41</f>
        <v>1228.32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/>
      <c r="D42" s="38"/>
      <c r="E42" s="39"/>
      <c r="F42" s="31"/>
      <c r="G42" s="40"/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1801.536000000001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43.00441826215021</v>
      </c>
      <c r="H45" s="48">
        <f>H32/C32*100</f>
        <v>56.995581737849776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40" sqref="C40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72</v>
      </c>
      <c r="D14" s="99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4142.159</v>
      </c>
      <c r="D19" s="82"/>
      <c r="E19" s="82"/>
      <c r="F19" s="82"/>
      <c r="G19" s="82">
        <f>C19</f>
        <v>4142.159</v>
      </c>
      <c r="H19" s="36">
        <f>G43</f>
        <v>1618.6619999999994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1618.6619999999994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4142.159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4142.159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4142.159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4142.159</v>
      </c>
      <c r="D28" s="31"/>
      <c r="E28" s="21"/>
      <c r="F28" s="82"/>
      <c r="G28" s="82">
        <f>G19</f>
        <v>4142.159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72.011</v>
      </c>
      <c r="D32" s="84"/>
      <c r="E32" s="85"/>
      <c r="F32" s="85"/>
      <c r="G32" s="82">
        <v>30.877</v>
      </c>
      <c r="H32" s="84">
        <v>41.134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1.73848951718174</v>
      </c>
      <c r="D33" s="82"/>
      <c r="E33" s="82"/>
      <c r="F33" s="82"/>
      <c r="G33" s="82">
        <f>C33</f>
        <v>1.73848951718174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4070.1479999999997</v>
      </c>
      <c r="D34" s="30"/>
      <c r="E34" s="30"/>
      <c r="F34" s="30"/>
      <c r="G34" s="30">
        <v>2492.62</v>
      </c>
      <c r="H34" s="36">
        <f>H36</f>
        <v>1577.528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2761.668</v>
      </c>
      <c r="D36" s="16"/>
      <c r="E36" s="21"/>
      <c r="F36" s="36"/>
      <c r="G36" s="37">
        <f>C36-H36</f>
        <v>1184.14</v>
      </c>
      <c r="H36" s="36">
        <f>H37+H38</f>
        <v>1577.528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1133.469</v>
      </c>
      <c r="D37" s="16"/>
      <c r="E37" s="21"/>
      <c r="F37" s="36"/>
      <c r="G37" s="37">
        <f>C37-H37</f>
        <v>1105.507</v>
      </c>
      <c r="H37" s="36">
        <v>27.962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30">
        <v>1628.199</v>
      </c>
      <c r="D38" s="31"/>
      <c r="E38" s="21"/>
      <c r="F38" s="21"/>
      <c r="G38" s="24">
        <v>78.633</v>
      </c>
      <c r="H38" s="21">
        <f>C38-G38</f>
        <v>1549.566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1308.48</v>
      </c>
      <c r="D39" s="38"/>
      <c r="E39" s="39"/>
      <c r="F39" s="31"/>
      <c r="G39" s="30">
        <f>C39</f>
        <v>1308.48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1308.48</v>
      </c>
      <c r="D40" s="38"/>
      <c r="E40" s="39"/>
      <c r="F40" s="31"/>
      <c r="G40" s="30">
        <f>C40</f>
        <v>1308.48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C39</f>
        <v>1308.48</v>
      </c>
      <c r="D41" s="38"/>
      <c r="E41" s="39"/>
      <c r="F41" s="31"/>
      <c r="G41" s="30">
        <f>C41</f>
        <v>1308.48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/>
      <c r="D42" s="38"/>
      <c r="E42" s="39"/>
      <c r="F42" s="31"/>
      <c r="G42" s="40"/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1618.6619999999994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42.87817139048201</v>
      </c>
      <c r="H45" s="48">
        <f>H32/C32*100</f>
        <v>57.121828609518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74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4023.229</v>
      </c>
      <c r="D19" s="82"/>
      <c r="E19" s="82"/>
      <c r="F19" s="82"/>
      <c r="G19" s="82">
        <f>C19</f>
        <v>4023.229</v>
      </c>
      <c r="H19" s="36">
        <f>G43</f>
        <v>1707.062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1707.062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4023.229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4023.229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4023.229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4023.229</v>
      </c>
      <c r="D28" s="31"/>
      <c r="E28" s="21"/>
      <c r="F28" s="82"/>
      <c r="G28" s="82">
        <f>G19</f>
        <v>4023.229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16.051</v>
      </c>
      <c r="D32" s="84"/>
      <c r="E32" s="85"/>
      <c r="F32" s="85"/>
      <c r="G32" s="82">
        <v>6.795</v>
      </c>
      <c r="H32" s="84">
        <v>9.256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0.3989581502817761</v>
      </c>
      <c r="D33" s="82"/>
      <c r="E33" s="82"/>
      <c r="F33" s="82"/>
      <c r="G33" s="82">
        <f>C33</f>
        <v>0.3989581502817761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4007.178</v>
      </c>
      <c r="D34" s="30"/>
      <c r="E34" s="30"/>
      <c r="F34" s="30"/>
      <c r="G34" s="30">
        <f>C34-H34</f>
        <v>2309.372</v>
      </c>
      <c r="H34" s="36">
        <f>H36</f>
        <v>1697.806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2944.158</v>
      </c>
      <c r="D36" s="16"/>
      <c r="E36" s="21"/>
      <c r="F36" s="36"/>
      <c r="G36" s="37">
        <v>1246.352</v>
      </c>
      <c r="H36" s="36">
        <f>H37+H38</f>
        <v>1697.806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1219.429</v>
      </c>
      <c r="D37" s="16"/>
      <c r="E37" s="21"/>
      <c r="F37" s="36"/>
      <c r="G37" s="37">
        <v>1191.826</v>
      </c>
      <c r="H37" s="98">
        <v>27.603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1724.729</v>
      </c>
      <c r="D38" s="31"/>
      <c r="E38" s="21"/>
      <c r="F38" s="21"/>
      <c r="G38" s="96">
        <v>54.526</v>
      </c>
      <c r="H38" s="97">
        <f>C38-G38</f>
        <v>1670.203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1063.02</v>
      </c>
      <c r="D39" s="38"/>
      <c r="E39" s="39"/>
      <c r="F39" s="31"/>
      <c r="G39" s="30">
        <f>C39</f>
        <v>1063.02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1063.02</v>
      </c>
      <c r="D40" s="38"/>
      <c r="E40" s="39"/>
      <c r="F40" s="31"/>
      <c r="G40" s="30">
        <f>C40</f>
        <v>1063.02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C39</f>
        <v>1063.02</v>
      </c>
      <c r="D41" s="38"/>
      <c r="E41" s="39"/>
      <c r="F41" s="31"/>
      <c r="G41" s="30">
        <f>C41</f>
        <v>1063.02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/>
      <c r="D42" s="38"/>
      <c r="E42" s="39"/>
      <c r="F42" s="31"/>
      <c r="G42" s="40"/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1707.062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42.333810977509195</v>
      </c>
      <c r="H45" s="48">
        <f>H32/C32*100</f>
        <v>57.66618902249082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75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3948.289</v>
      </c>
      <c r="D19" s="82"/>
      <c r="E19" s="82"/>
      <c r="F19" s="82"/>
      <c r="G19" s="82">
        <f>C19</f>
        <v>3948.289</v>
      </c>
      <c r="H19" s="36">
        <f>G43</f>
        <v>1641.8250000000003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1641.8250000000003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3948.289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3948.289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3948.289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3948.289</v>
      </c>
      <c r="D28" s="31"/>
      <c r="E28" s="21"/>
      <c r="F28" s="82"/>
      <c r="G28" s="82">
        <f>G19</f>
        <v>3948.289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119.916</v>
      </c>
      <c r="D32" s="84"/>
      <c r="E32" s="85"/>
      <c r="F32" s="85"/>
      <c r="G32" s="82">
        <v>51.201</v>
      </c>
      <c r="H32" s="84">
        <v>68.715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3.0371636929312924</v>
      </c>
      <c r="D33" s="82"/>
      <c r="E33" s="82"/>
      <c r="F33" s="82"/>
      <c r="G33" s="82">
        <f>C33</f>
        <v>3.0371636929312924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3828.373</v>
      </c>
      <c r="D34" s="30"/>
      <c r="E34" s="30"/>
      <c r="F34" s="30"/>
      <c r="G34" s="30">
        <f>C34-H34</f>
        <v>2255.263</v>
      </c>
      <c r="H34" s="36">
        <f>H36</f>
        <v>1573.1100000000001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2745.253</v>
      </c>
      <c r="D36" s="16"/>
      <c r="E36" s="21"/>
      <c r="F36" s="36"/>
      <c r="G36" s="37">
        <v>1172.143</v>
      </c>
      <c r="H36" s="36">
        <f>C36-G36</f>
        <v>1573.1100000000001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1140.327</v>
      </c>
      <c r="D37" s="16"/>
      <c r="E37" s="21"/>
      <c r="F37" s="36"/>
      <c r="G37" s="37">
        <v>1119.686</v>
      </c>
      <c r="H37" s="36">
        <f>C37-G37</f>
        <v>20.641000000000076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1604.926</v>
      </c>
      <c r="D38" s="31"/>
      <c r="E38" s="21"/>
      <c r="F38" s="21"/>
      <c r="G38" s="96">
        <v>52.457</v>
      </c>
      <c r="H38" s="97">
        <f>C38-G38</f>
        <v>1552.4689999999998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1083.12</v>
      </c>
      <c r="D39" s="38"/>
      <c r="E39" s="39"/>
      <c r="F39" s="31"/>
      <c r="G39" s="30">
        <f>C39</f>
        <v>1083.12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1083.12</v>
      </c>
      <c r="D40" s="38"/>
      <c r="E40" s="39"/>
      <c r="F40" s="31"/>
      <c r="G40" s="30">
        <f>C40</f>
        <v>1083.12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C39</f>
        <v>1083.12</v>
      </c>
      <c r="D41" s="38"/>
      <c r="E41" s="39"/>
      <c r="F41" s="31"/>
      <c r="G41" s="30">
        <f>C41</f>
        <v>1083.12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/>
      <c r="D42" s="38"/>
      <c r="E42" s="39"/>
      <c r="F42" s="31"/>
      <c r="G42" s="40"/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1641.8250000000003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42.697388171720206</v>
      </c>
      <c r="H45" s="48">
        <f>H32/C32*100</f>
        <v>57.3026118282798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76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87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3605.821</v>
      </c>
      <c r="D19" s="82"/>
      <c r="E19" s="82"/>
      <c r="F19" s="82"/>
      <c r="G19" s="82">
        <f>C19</f>
        <v>3605.821</v>
      </c>
      <c r="H19" s="36">
        <f>G43</f>
        <v>1393.7730000000001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1393.7730000000001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3605.821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3605.821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3605.821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3605.821</v>
      </c>
      <c r="D28" s="31"/>
      <c r="E28" s="21"/>
      <c r="F28" s="82"/>
      <c r="G28" s="82">
        <f>G19</f>
        <v>3605.821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0.839</v>
      </c>
      <c r="D32" s="84"/>
      <c r="E32" s="85"/>
      <c r="F32" s="85"/>
      <c r="G32" s="82">
        <v>0.383</v>
      </c>
      <c r="H32" s="84">
        <v>0.456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0.023267932601202333</v>
      </c>
      <c r="D33" s="82"/>
      <c r="E33" s="82"/>
      <c r="F33" s="82"/>
      <c r="G33" s="82">
        <f>C33</f>
        <v>0.023267932601202333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3604.982</v>
      </c>
      <c r="D34" s="30"/>
      <c r="E34" s="30"/>
      <c r="F34" s="30"/>
      <c r="G34" s="30">
        <f>C34-H34</f>
        <v>2211.665</v>
      </c>
      <c r="H34" s="36">
        <f>H36</f>
        <v>1393.3170000000002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2566.262</v>
      </c>
      <c r="D36" s="16"/>
      <c r="E36" s="21"/>
      <c r="F36" s="36"/>
      <c r="G36" s="37">
        <v>1172.945</v>
      </c>
      <c r="H36" s="36">
        <f>C36-G36</f>
        <v>1393.3170000000002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1135.977</v>
      </c>
      <c r="D37" s="16"/>
      <c r="E37" s="21"/>
      <c r="F37" s="36"/>
      <c r="G37" s="37">
        <f>C37-H37</f>
        <v>1123.794</v>
      </c>
      <c r="H37" s="98">
        <v>12.183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1430.285</v>
      </c>
      <c r="D38" s="31"/>
      <c r="E38" s="21"/>
      <c r="F38" s="21"/>
      <c r="G38" s="96">
        <v>49.151</v>
      </c>
      <c r="H38" s="97">
        <f>C38-G38</f>
        <v>1381.134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1038.72</v>
      </c>
      <c r="D39" s="38"/>
      <c r="E39" s="39"/>
      <c r="F39" s="31"/>
      <c r="G39" s="30">
        <f>C39</f>
        <v>1038.72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1038.72</v>
      </c>
      <c r="D40" s="38"/>
      <c r="E40" s="39"/>
      <c r="F40" s="31"/>
      <c r="G40" s="30">
        <f>C40</f>
        <v>1038.72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f>C39</f>
        <v>1038.72</v>
      </c>
      <c r="D41" s="38"/>
      <c r="E41" s="39"/>
      <c r="F41" s="31"/>
      <c r="G41" s="30">
        <f>C41</f>
        <v>1038.72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/>
      <c r="D42" s="38"/>
      <c r="E42" s="39"/>
      <c r="F42" s="31"/>
      <c r="G42" s="40"/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1393.7730000000001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45.64958283671037</v>
      </c>
      <c r="H45" s="48">
        <f>H32/C32*100</f>
        <v>54.350417163289634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77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3757.373</v>
      </c>
      <c r="D19" s="82"/>
      <c r="E19" s="82"/>
      <c r="F19" s="82"/>
      <c r="G19" s="82">
        <f>C19</f>
        <v>3757.373</v>
      </c>
      <c r="H19" s="36">
        <f>G43</f>
        <v>1300.341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1300.341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3757.373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3757.373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3757.373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3757.373</v>
      </c>
      <c r="D28" s="31"/>
      <c r="E28" s="21"/>
      <c r="F28" s="82"/>
      <c r="G28" s="82">
        <f>G19</f>
        <v>3757.373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23.415</v>
      </c>
      <c r="D32" s="84"/>
      <c r="E32" s="85"/>
      <c r="F32" s="85"/>
      <c r="G32" s="82">
        <v>11.425</v>
      </c>
      <c r="H32" s="84">
        <v>11.99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0.6231747553410322</v>
      </c>
      <c r="D33" s="82"/>
      <c r="E33" s="82"/>
      <c r="F33" s="82"/>
      <c r="G33" s="82">
        <f>C33</f>
        <v>0.6231747553410322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3733.958</v>
      </c>
      <c r="D34" s="30"/>
      <c r="E34" s="30"/>
      <c r="F34" s="30"/>
      <c r="G34" s="30">
        <f>C34-H34</f>
        <v>2445.607</v>
      </c>
      <c r="H34" s="36">
        <f>H36</f>
        <v>1288.351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2516.029</v>
      </c>
      <c r="D36" s="16"/>
      <c r="E36" s="21"/>
      <c r="F36" s="36"/>
      <c r="G36" s="37">
        <f>C36-H36</f>
        <v>1227.6779999999999</v>
      </c>
      <c r="H36" s="36">
        <f>H37+H38</f>
        <v>1288.351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1185.819</v>
      </c>
      <c r="D37" s="16"/>
      <c r="E37" s="21"/>
      <c r="F37" s="36"/>
      <c r="G37" s="37">
        <v>1183.13</v>
      </c>
      <c r="H37" s="36">
        <v>2.689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30">
        <v>1330.21</v>
      </c>
      <c r="D38" s="31"/>
      <c r="E38" s="21"/>
      <c r="F38" s="21"/>
      <c r="G38" s="24">
        <v>44.548</v>
      </c>
      <c r="H38" s="21">
        <f>C38-G38</f>
        <v>1285.662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1217.929</v>
      </c>
      <c r="D39" s="38"/>
      <c r="E39" s="39"/>
      <c r="F39" s="31"/>
      <c r="G39" s="30">
        <f>C39</f>
        <v>1217.929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1217.929</v>
      </c>
      <c r="D40" s="38"/>
      <c r="E40" s="39"/>
      <c r="F40" s="31"/>
      <c r="G40" s="30">
        <f>C40</f>
        <v>1217.929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v>1104</v>
      </c>
      <c r="D41" s="38"/>
      <c r="E41" s="39"/>
      <c r="F41" s="31"/>
      <c r="G41" s="30">
        <f>C41</f>
        <v>1104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>
        <v>113.929</v>
      </c>
      <c r="D42" s="38"/>
      <c r="E42" s="39"/>
      <c r="F42" s="31"/>
      <c r="G42" s="40">
        <v>113.929</v>
      </c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1300.341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48.79350843476404</v>
      </c>
      <c r="H45" s="48">
        <f>H32/C32*100</f>
        <v>51.206491565235964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78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3754.555</v>
      </c>
      <c r="D19" s="82"/>
      <c r="E19" s="82"/>
      <c r="F19" s="82"/>
      <c r="G19" s="82">
        <f>C19</f>
        <v>3754.555</v>
      </c>
      <c r="H19" s="36">
        <f>G43</f>
        <v>1268.498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1268.498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3754.555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3754.555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3754.555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3754.555</v>
      </c>
      <c r="D28" s="31"/>
      <c r="E28" s="21"/>
      <c r="F28" s="82"/>
      <c r="G28" s="82">
        <f>G19</f>
        <v>3754.555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59.161</v>
      </c>
      <c r="D32" s="84"/>
      <c r="E32" s="85"/>
      <c r="F32" s="85"/>
      <c r="G32" s="82">
        <v>29.985</v>
      </c>
      <c r="H32" s="84">
        <v>29.176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1.5757127009725522</v>
      </c>
      <c r="D33" s="82"/>
      <c r="E33" s="82"/>
      <c r="F33" s="82"/>
      <c r="G33" s="82">
        <f>C33</f>
        <v>1.5757127009725522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3695.394</v>
      </c>
      <c r="D34" s="30"/>
      <c r="E34" s="30"/>
      <c r="F34" s="30"/>
      <c r="G34" s="30">
        <f>C34-H34</f>
        <v>2456.0719999999997</v>
      </c>
      <c r="H34" s="36">
        <f>H36</f>
        <v>1239.3220000000001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2513.018</v>
      </c>
      <c r="D36" s="16"/>
      <c r="E36" s="21"/>
      <c r="F36" s="36"/>
      <c r="G36" s="37">
        <f>C36-H36</f>
        <v>1273.696</v>
      </c>
      <c r="H36" s="36">
        <f>H37+H38</f>
        <v>1239.3220000000001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1231.834</v>
      </c>
      <c r="D37" s="16"/>
      <c r="E37" s="21"/>
      <c r="F37" s="36"/>
      <c r="G37" s="37">
        <v>1228.769</v>
      </c>
      <c r="H37" s="98">
        <v>3.065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1281.184</v>
      </c>
      <c r="D38" s="31"/>
      <c r="E38" s="21"/>
      <c r="F38" s="21"/>
      <c r="G38" s="96">
        <v>44.927</v>
      </c>
      <c r="H38" s="97">
        <f>C38-G38</f>
        <v>1236.257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1182.376</v>
      </c>
      <c r="D39" s="38"/>
      <c r="E39" s="39"/>
      <c r="F39" s="31"/>
      <c r="G39" s="30">
        <f>C39</f>
        <v>1182.376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C39</f>
        <v>1182.376</v>
      </c>
      <c r="D40" s="38"/>
      <c r="E40" s="39"/>
      <c r="F40" s="31"/>
      <c r="G40" s="30">
        <f>C40</f>
        <v>1182.376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v>1079.7</v>
      </c>
      <c r="D41" s="38"/>
      <c r="E41" s="39"/>
      <c r="F41" s="31"/>
      <c r="G41" s="30">
        <f>C41</f>
        <v>1079.7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80</v>
      </c>
      <c r="C42" s="30">
        <v>102.676</v>
      </c>
      <c r="D42" s="38"/>
      <c r="E42" s="39"/>
      <c r="F42" s="31"/>
      <c r="G42" s="40">
        <v>102.676</v>
      </c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1268.498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50.68372745558729</v>
      </c>
      <c r="H45" s="48">
        <f>H32/C32*100</f>
        <v>49.3162725444127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8">
      <selection activeCell="C16" sqref="C16:H16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14.25390625" style="0" customWidth="1"/>
    <col min="4" max="4" width="8.25390625" style="1" customWidth="1"/>
    <col min="5" max="5" width="10.625" style="1" customWidth="1"/>
    <col min="6" max="6" width="14.25390625" style="1" customWidth="1"/>
    <col min="7" max="8" width="14.25390625" style="0" customWidth="1"/>
    <col min="9" max="9" width="12.00390625" style="1" customWidth="1"/>
    <col min="10" max="10" width="11.375" style="0" bestFit="1" customWidth="1"/>
    <col min="11" max="11" width="10.25390625" style="0" customWidth="1"/>
    <col min="12" max="12" width="11.75390625" style="0" customWidth="1"/>
    <col min="13" max="13" width="9.625" style="0" bestFit="1" customWidth="1"/>
  </cols>
  <sheetData>
    <row r="1" spans="1:9" ht="15" hidden="1">
      <c r="A1" s="88" t="s">
        <v>42</v>
      </c>
      <c r="B1" s="88"/>
      <c r="C1" s="88"/>
      <c r="D1" s="88" t="s">
        <v>42</v>
      </c>
      <c r="E1" s="88"/>
      <c r="F1" s="88"/>
      <c r="G1" s="88"/>
      <c r="H1" s="88"/>
      <c r="I1"/>
    </row>
    <row r="2" spans="1:9" ht="15" hidden="1">
      <c r="A2" s="89" t="s">
        <v>43</v>
      </c>
      <c r="B2" s="88"/>
      <c r="D2" s="88" t="s">
        <v>47</v>
      </c>
      <c r="E2" s="88"/>
      <c r="F2" s="88"/>
      <c r="G2" s="88"/>
      <c r="H2" s="88"/>
      <c r="I2"/>
    </row>
    <row r="3" spans="1:9" ht="12.75" hidden="1">
      <c r="A3" s="89" t="s">
        <v>44</v>
      </c>
      <c r="D3" s="91" t="s">
        <v>48</v>
      </c>
      <c r="E3"/>
      <c r="F3"/>
      <c r="I3"/>
    </row>
    <row r="4" spans="1:9" ht="15" hidden="1">
      <c r="A4" s="88" t="s">
        <v>45</v>
      </c>
      <c r="D4" s="91"/>
      <c r="E4"/>
      <c r="F4"/>
      <c r="I4"/>
    </row>
    <row r="5" spans="1:9" ht="12.75" hidden="1">
      <c r="A5" s="89"/>
      <c r="D5" s="91"/>
      <c r="E5"/>
      <c r="F5"/>
      <c r="I5"/>
    </row>
    <row r="6" spans="1:9" ht="12.75" hidden="1">
      <c r="A6" s="89" t="s">
        <v>46</v>
      </c>
      <c r="D6" s="91" t="s">
        <v>49</v>
      </c>
      <c r="E6"/>
      <c r="F6"/>
      <c r="I6"/>
    </row>
    <row r="7" spans="6:9" ht="12.75" hidden="1">
      <c r="F7" s="69"/>
      <c r="G7" s="69"/>
      <c r="H7" s="69"/>
      <c r="I7" s="70"/>
    </row>
    <row r="8" spans="6:9" ht="15">
      <c r="F8" s="71"/>
      <c r="G8" s="72"/>
      <c r="H8" s="72"/>
      <c r="I8" s="72"/>
    </row>
    <row r="9" spans="6:9" ht="15">
      <c r="F9" t="s">
        <v>41</v>
      </c>
      <c r="I9" s="72"/>
    </row>
    <row r="10" spans="6:9" ht="15">
      <c r="F10" t="s">
        <v>24</v>
      </c>
      <c r="I10" s="72"/>
    </row>
    <row r="11" spans="6:9" ht="15">
      <c r="F11" t="s">
        <v>23</v>
      </c>
      <c r="I11" s="72"/>
    </row>
    <row r="12" spans="6:9" ht="15">
      <c r="F12"/>
      <c r="I12" s="72"/>
    </row>
    <row r="13" spans="1:13" ht="14.25">
      <c r="A13" s="100" t="s">
        <v>56</v>
      </c>
      <c r="B13" s="100"/>
      <c r="C13" s="100"/>
      <c r="D13" s="100"/>
      <c r="E13" s="100"/>
      <c r="F13" s="100"/>
      <c r="G13" s="100"/>
      <c r="H13" s="3"/>
      <c r="I13" s="3"/>
      <c r="J13" s="3"/>
      <c r="L13" s="3"/>
      <c r="M13" s="3"/>
    </row>
    <row r="14" spans="1:13" ht="14.25">
      <c r="A14" s="3"/>
      <c r="B14" s="3"/>
      <c r="C14" s="4" t="s">
        <v>81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3.5" thickBot="1">
      <c r="H15" s="2" t="s">
        <v>0</v>
      </c>
    </row>
    <row r="16" spans="1:9" ht="15" thickBot="1">
      <c r="A16" s="101" t="s">
        <v>1</v>
      </c>
      <c r="B16" s="102" t="s">
        <v>2</v>
      </c>
      <c r="C16" s="103" t="s">
        <v>73</v>
      </c>
      <c r="D16" s="103"/>
      <c r="E16" s="103"/>
      <c r="F16" s="103"/>
      <c r="G16" s="103"/>
      <c r="H16" s="104"/>
      <c r="I16"/>
    </row>
    <row r="17" spans="1:9" ht="29.25" thickBot="1">
      <c r="A17" s="101"/>
      <c r="B17" s="102"/>
      <c r="C17" s="5" t="s">
        <v>3</v>
      </c>
      <c r="D17" s="6" t="s">
        <v>25</v>
      </c>
      <c r="E17" s="6" t="s">
        <v>4</v>
      </c>
      <c r="F17" s="7" t="s">
        <v>5</v>
      </c>
      <c r="G17" s="8" t="s">
        <v>6</v>
      </c>
      <c r="H17" s="9" t="s">
        <v>7</v>
      </c>
      <c r="I17" s="10"/>
    </row>
    <row r="18" spans="1:9" ht="13.5" thickBot="1">
      <c r="A18" s="11">
        <v>1</v>
      </c>
      <c r="B18" s="12">
        <f>A18+1</f>
        <v>2</v>
      </c>
      <c r="C18" s="12">
        <v>3</v>
      </c>
      <c r="D18" s="13">
        <v>4</v>
      </c>
      <c r="E18" s="13">
        <v>5</v>
      </c>
      <c r="F18" s="13">
        <v>6</v>
      </c>
      <c r="G18" s="14">
        <v>7</v>
      </c>
      <c r="H18" s="12">
        <v>8</v>
      </c>
      <c r="I18" s="15"/>
    </row>
    <row r="19" spans="1:9" ht="12.75">
      <c r="A19" s="80" t="s">
        <v>50</v>
      </c>
      <c r="B19" s="81" t="s">
        <v>8</v>
      </c>
      <c r="C19" s="82">
        <v>3940.541</v>
      </c>
      <c r="D19" s="82"/>
      <c r="E19" s="82"/>
      <c r="F19" s="82"/>
      <c r="G19" s="82">
        <f>C19</f>
        <v>3940.541</v>
      </c>
      <c r="H19" s="36">
        <f>G43</f>
        <v>1498.1190000000001</v>
      </c>
      <c r="I19" s="18"/>
    </row>
    <row r="20" spans="1:13" ht="12.75">
      <c r="A20" s="92" t="s">
        <v>26</v>
      </c>
      <c r="B20" s="20" t="s">
        <v>9</v>
      </c>
      <c r="C20" s="21"/>
      <c r="D20" s="16"/>
      <c r="E20" s="16"/>
      <c r="F20" s="16"/>
      <c r="G20" s="17"/>
      <c r="H20" s="16"/>
      <c r="I20" s="22"/>
      <c r="J20" s="22"/>
      <c r="K20" s="57"/>
      <c r="L20" s="55"/>
      <c r="M20" s="55"/>
    </row>
    <row r="21" spans="1:13" ht="12.75">
      <c r="A21" s="19"/>
      <c r="B21" s="20" t="s">
        <v>10</v>
      </c>
      <c r="C21" s="21"/>
      <c r="D21" s="21"/>
      <c r="E21" s="21"/>
      <c r="F21" s="21"/>
      <c r="G21" s="24"/>
      <c r="H21" s="21"/>
      <c r="I21" s="57"/>
      <c r="J21" s="55"/>
      <c r="K21" s="55"/>
      <c r="L21" s="55"/>
      <c r="M21" s="55"/>
    </row>
    <row r="22" spans="1:13" ht="12.75">
      <c r="A22" s="19"/>
      <c r="B22" s="20" t="s">
        <v>11</v>
      </c>
      <c r="C22" s="21"/>
      <c r="D22" s="26"/>
      <c r="E22" s="26"/>
      <c r="F22" s="38"/>
      <c r="G22" s="67"/>
      <c r="H22" s="21"/>
      <c r="I22" s="57"/>
      <c r="J22" s="55"/>
      <c r="K22" s="55"/>
      <c r="L22" s="55"/>
      <c r="M22" s="55"/>
    </row>
    <row r="23" spans="1:13" ht="12.75">
      <c r="A23" s="19"/>
      <c r="B23" s="20" t="s">
        <v>12</v>
      </c>
      <c r="C23" s="21"/>
      <c r="D23" s="21"/>
      <c r="E23" s="21"/>
      <c r="F23" s="21"/>
      <c r="G23" s="67"/>
      <c r="H23" s="21"/>
      <c r="I23" s="27"/>
      <c r="J23" s="55"/>
      <c r="K23" s="55"/>
      <c r="L23" s="55"/>
      <c r="M23" s="55"/>
    </row>
    <row r="24" spans="1:13" ht="12.75">
      <c r="A24" s="19"/>
      <c r="B24" s="20" t="s">
        <v>13</v>
      </c>
      <c r="C24" s="21"/>
      <c r="D24" s="21"/>
      <c r="E24" s="21"/>
      <c r="F24" s="21"/>
      <c r="G24" s="24"/>
      <c r="H24" s="26">
        <f>G43</f>
        <v>1498.1190000000001</v>
      </c>
      <c r="I24" s="28"/>
      <c r="J24" s="57"/>
      <c r="K24" s="55"/>
      <c r="L24" s="55"/>
      <c r="M24" s="55"/>
    </row>
    <row r="25" spans="1:13" s="1" customFormat="1" ht="12.75">
      <c r="A25" s="78" t="s">
        <v>27</v>
      </c>
      <c r="B25" s="76" t="s">
        <v>54</v>
      </c>
      <c r="C25" s="82">
        <f>C19</f>
        <v>3940.541</v>
      </c>
      <c r="D25" s="31"/>
      <c r="E25" s="21"/>
      <c r="F25" s="21"/>
      <c r="G25" s="24"/>
      <c r="H25" s="21"/>
      <c r="I25" s="29"/>
      <c r="J25" s="55"/>
      <c r="K25" s="55"/>
      <c r="L25" s="55"/>
      <c r="M25" s="55"/>
    </row>
    <row r="26" spans="1:13" s="1" customFormat="1" ht="12.75">
      <c r="A26" s="78" t="s">
        <v>28</v>
      </c>
      <c r="B26" s="76" t="s">
        <v>51</v>
      </c>
      <c r="C26" s="82"/>
      <c r="D26" s="31"/>
      <c r="E26" s="21"/>
      <c r="F26" s="31"/>
      <c r="G26" s="82">
        <f>G19</f>
        <v>3940.541</v>
      </c>
      <c r="H26" s="21"/>
      <c r="I26" s="28"/>
      <c r="J26" s="55"/>
      <c r="K26" s="55"/>
      <c r="L26" s="55"/>
      <c r="M26" s="55"/>
    </row>
    <row r="27" spans="1:13" s="1" customFormat="1" ht="12.75">
      <c r="A27" s="78"/>
      <c r="B27" s="77" t="s">
        <v>40</v>
      </c>
      <c r="C27" s="82">
        <f>C19</f>
        <v>3940.541</v>
      </c>
      <c r="D27" s="31"/>
      <c r="E27" s="21"/>
      <c r="F27" s="31"/>
      <c r="G27" s="32"/>
      <c r="H27" s="21"/>
      <c r="I27" s="28"/>
      <c r="J27" s="55"/>
      <c r="K27" s="55"/>
      <c r="L27" s="55"/>
      <c r="M27" s="55"/>
    </row>
    <row r="28" spans="1:13" s="1" customFormat="1" ht="12.75">
      <c r="A28" s="78"/>
      <c r="B28" s="76" t="s">
        <v>38</v>
      </c>
      <c r="C28" s="82">
        <f>C19</f>
        <v>3940.541</v>
      </c>
      <c r="D28" s="31"/>
      <c r="E28" s="21"/>
      <c r="F28" s="82"/>
      <c r="G28" s="82">
        <f>G19</f>
        <v>3940.541</v>
      </c>
      <c r="H28" s="21"/>
      <c r="I28" s="28"/>
      <c r="J28" s="55"/>
      <c r="K28" s="55"/>
      <c r="L28" s="55"/>
      <c r="M28" s="55"/>
    </row>
    <row r="29" spans="1:13" s="1" customFormat="1" ht="12.75">
      <c r="A29" s="78"/>
      <c r="B29" s="66" t="s">
        <v>52</v>
      </c>
      <c r="C29" s="30"/>
      <c r="D29" s="31"/>
      <c r="E29" s="21"/>
      <c r="F29" s="31"/>
      <c r="G29" s="32"/>
      <c r="H29" s="21"/>
      <c r="I29" s="28"/>
      <c r="J29" s="55"/>
      <c r="K29" s="55"/>
      <c r="L29" s="55"/>
      <c r="M29" s="55"/>
    </row>
    <row r="30" spans="1:13" s="1" customFormat="1" ht="12.75">
      <c r="A30" s="78"/>
      <c r="B30" s="66" t="s">
        <v>53</v>
      </c>
      <c r="C30" s="30"/>
      <c r="D30" s="31"/>
      <c r="E30" s="21"/>
      <c r="F30" s="31"/>
      <c r="G30" s="32"/>
      <c r="H30" s="21"/>
      <c r="I30" s="28"/>
      <c r="J30" s="55"/>
      <c r="K30" s="55"/>
      <c r="L30" s="55"/>
      <c r="M30" s="55"/>
    </row>
    <row r="31" spans="1:13" s="1" customFormat="1" ht="12.75">
      <c r="A31" s="78" t="s">
        <v>29</v>
      </c>
      <c r="B31" s="76" t="s">
        <v>30</v>
      </c>
      <c r="C31" s="30"/>
      <c r="D31" s="21"/>
      <c r="E31" s="21"/>
      <c r="F31" s="31"/>
      <c r="G31" s="32"/>
      <c r="H31" s="21"/>
      <c r="I31" s="29"/>
      <c r="J31" s="57"/>
      <c r="K31" s="55"/>
      <c r="L31" s="55"/>
      <c r="M31" s="55"/>
    </row>
    <row r="32" spans="1:13" s="1" customFormat="1" ht="14.25">
      <c r="A32" s="83" t="s">
        <v>14</v>
      </c>
      <c r="B32" s="81" t="s">
        <v>15</v>
      </c>
      <c r="C32" s="82">
        <v>16.65</v>
      </c>
      <c r="D32" s="84"/>
      <c r="E32" s="85"/>
      <c r="F32" s="85"/>
      <c r="G32" s="82">
        <v>7.409</v>
      </c>
      <c r="H32" s="84">
        <v>9.241</v>
      </c>
      <c r="I32" s="33"/>
      <c r="J32" s="47"/>
      <c r="K32" s="62"/>
      <c r="L32" s="57"/>
      <c r="M32" s="55"/>
    </row>
    <row r="33" spans="1:13" s="1" customFormat="1" ht="12.75">
      <c r="A33" s="86"/>
      <c r="B33" s="87" t="s">
        <v>16</v>
      </c>
      <c r="C33" s="82">
        <f>C32/C28*100</f>
        <v>0.4225308149312493</v>
      </c>
      <c r="D33" s="82"/>
      <c r="E33" s="82"/>
      <c r="F33" s="82"/>
      <c r="G33" s="82">
        <f>C33</f>
        <v>0.4225308149312493</v>
      </c>
      <c r="H33" s="82"/>
      <c r="I33" s="35"/>
      <c r="J33" s="57"/>
      <c r="K33" s="55"/>
      <c r="L33" s="55"/>
      <c r="M33" s="55"/>
    </row>
    <row r="34" spans="1:13" s="1" customFormat="1" ht="12.75">
      <c r="A34" s="78" t="s">
        <v>17</v>
      </c>
      <c r="B34" s="76" t="s">
        <v>18</v>
      </c>
      <c r="C34" s="30">
        <f>C19-C32</f>
        <v>3923.891</v>
      </c>
      <c r="D34" s="30"/>
      <c r="E34" s="30"/>
      <c r="F34" s="30"/>
      <c r="G34" s="30">
        <f>C34-H34</f>
        <v>2435.013</v>
      </c>
      <c r="H34" s="36">
        <f>H36</f>
        <v>1488.8780000000002</v>
      </c>
      <c r="I34" s="35"/>
      <c r="J34" s="58"/>
      <c r="K34" s="58"/>
      <c r="L34" s="55"/>
      <c r="M34" s="55"/>
    </row>
    <row r="35" spans="1:13" s="1" customFormat="1" ht="12.75">
      <c r="A35" s="78" t="s">
        <v>19</v>
      </c>
      <c r="B35" s="76" t="s">
        <v>31</v>
      </c>
      <c r="C35" s="30">
        <v>0</v>
      </c>
      <c r="D35" s="30"/>
      <c r="E35" s="30"/>
      <c r="F35" s="30"/>
      <c r="G35" s="79">
        <v>0</v>
      </c>
      <c r="H35" s="30"/>
      <c r="I35" s="35"/>
      <c r="J35" s="58"/>
      <c r="K35" s="58"/>
      <c r="L35" s="55"/>
      <c r="M35" s="55"/>
    </row>
    <row r="36" spans="1:13" s="1" customFormat="1" ht="12.75">
      <c r="A36" s="78" t="s">
        <v>32</v>
      </c>
      <c r="B36" s="76" t="s">
        <v>35</v>
      </c>
      <c r="C36" s="30">
        <v>2682.547</v>
      </c>
      <c r="D36" s="16"/>
      <c r="E36" s="21"/>
      <c r="F36" s="36"/>
      <c r="G36" s="37">
        <f>C36-H36</f>
        <v>1193.6689999999999</v>
      </c>
      <c r="H36" s="36">
        <f>H37+H38</f>
        <v>1488.8780000000002</v>
      </c>
      <c r="I36" s="29"/>
      <c r="J36" s="47"/>
      <c r="K36" s="47"/>
      <c r="L36" s="57"/>
      <c r="M36" s="57"/>
    </row>
    <row r="37" spans="1:13" s="1" customFormat="1" ht="12.75">
      <c r="A37" s="65" t="s">
        <v>33</v>
      </c>
      <c r="B37" s="77" t="s">
        <v>66</v>
      </c>
      <c r="C37" s="30">
        <v>1140.223</v>
      </c>
      <c r="D37" s="16"/>
      <c r="E37" s="21"/>
      <c r="F37" s="36"/>
      <c r="G37" s="37">
        <v>1137.602</v>
      </c>
      <c r="H37" s="98">
        <v>2.621</v>
      </c>
      <c r="I37" s="29"/>
      <c r="J37" s="47"/>
      <c r="K37" s="47"/>
      <c r="L37" s="57"/>
      <c r="M37" s="55"/>
    </row>
    <row r="38" spans="1:13" s="1" customFormat="1" ht="12.75">
      <c r="A38" s="68" t="s">
        <v>34</v>
      </c>
      <c r="B38" s="77" t="s">
        <v>67</v>
      </c>
      <c r="C38" s="95">
        <v>1542.324</v>
      </c>
      <c r="D38" s="31"/>
      <c r="E38" s="21"/>
      <c r="F38" s="21"/>
      <c r="G38" s="96">
        <v>56.067</v>
      </c>
      <c r="H38" s="97">
        <f>C38-G38</f>
        <v>1486.257</v>
      </c>
      <c r="I38" s="29"/>
      <c r="J38" s="55"/>
      <c r="K38" s="47"/>
      <c r="L38" s="55"/>
      <c r="M38" s="57"/>
    </row>
    <row r="39" spans="1:13" s="42" customFormat="1" ht="12.75">
      <c r="A39" s="78" t="s">
        <v>36</v>
      </c>
      <c r="B39" s="76" t="s">
        <v>55</v>
      </c>
      <c r="C39" s="30">
        <v>1241.344</v>
      </c>
      <c r="D39" s="38"/>
      <c r="E39" s="39"/>
      <c r="F39" s="31"/>
      <c r="G39" s="30">
        <f>C39</f>
        <v>1241.344</v>
      </c>
      <c r="H39" s="39"/>
      <c r="I39" s="41"/>
      <c r="J39" s="59"/>
      <c r="K39" s="60"/>
      <c r="L39" s="61"/>
      <c r="M39" s="60"/>
    </row>
    <row r="40" spans="1:13" s="42" customFormat="1" ht="12.75">
      <c r="A40" s="65" t="s">
        <v>37</v>
      </c>
      <c r="B40" s="76" t="s">
        <v>38</v>
      </c>
      <c r="C40" s="30">
        <f>C41+C42</f>
        <v>1241.344</v>
      </c>
      <c r="D40" s="38"/>
      <c r="E40" s="39"/>
      <c r="F40" s="31"/>
      <c r="G40" s="30">
        <f>C40</f>
        <v>1241.344</v>
      </c>
      <c r="H40" s="39"/>
      <c r="I40" s="41"/>
      <c r="J40" s="59"/>
      <c r="K40" s="60"/>
      <c r="L40" s="61"/>
      <c r="M40" s="60"/>
    </row>
    <row r="41" spans="1:13" s="42" customFormat="1" ht="12.75">
      <c r="A41" s="65" t="s">
        <v>37</v>
      </c>
      <c r="B41" s="66" t="s">
        <v>52</v>
      </c>
      <c r="C41" s="30">
        <v>1104.54</v>
      </c>
      <c r="D41" s="38"/>
      <c r="E41" s="39"/>
      <c r="F41" s="31"/>
      <c r="G41" s="30">
        <f>C41</f>
        <v>1104.54</v>
      </c>
      <c r="H41" s="39"/>
      <c r="I41" s="41"/>
      <c r="J41" s="59"/>
      <c r="K41" s="60"/>
      <c r="L41" s="61"/>
      <c r="M41" s="60"/>
    </row>
    <row r="42" spans="1:13" s="42" customFormat="1" ht="12.75">
      <c r="A42" s="65" t="s">
        <v>39</v>
      </c>
      <c r="B42" s="66" t="s">
        <v>53</v>
      </c>
      <c r="C42" s="30">
        <v>136.804</v>
      </c>
      <c r="D42" s="38"/>
      <c r="E42" s="39"/>
      <c r="F42" s="31"/>
      <c r="G42" s="40">
        <v>136.804</v>
      </c>
      <c r="H42" s="39"/>
      <c r="I42" s="41"/>
      <c r="J42" s="59"/>
      <c r="K42" s="60"/>
      <c r="L42" s="61"/>
      <c r="M42" s="60"/>
    </row>
    <row r="43" spans="1:13" ht="13.5" thickBot="1">
      <c r="A43" s="93" t="s">
        <v>20</v>
      </c>
      <c r="B43" s="43" t="s">
        <v>21</v>
      </c>
      <c r="C43" s="44">
        <f aca="true" t="shared" si="0" ref="C43:H43">C19-C32-C34</f>
        <v>0</v>
      </c>
      <c r="D43" s="44">
        <f t="shared" si="0"/>
        <v>0</v>
      </c>
      <c r="E43" s="44">
        <f t="shared" si="0"/>
        <v>0</v>
      </c>
      <c r="F43" s="44">
        <f t="shared" si="0"/>
        <v>0</v>
      </c>
      <c r="G43" s="44">
        <f>G19-G32-G34</f>
        <v>1498.1190000000001</v>
      </c>
      <c r="H43" s="44">
        <f t="shared" si="0"/>
        <v>0</v>
      </c>
      <c r="I43" s="29"/>
      <c r="J43" s="55"/>
      <c r="K43" s="55"/>
      <c r="L43" s="55"/>
      <c r="M43" s="55"/>
    </row>
    <row r="44" spans="1:13" ht="12.75">
      <c r="A44" s="55"/>
      <c r="B44" s="45"/>
      <c r="C44" s="46"/>
      <c r="D44" s="46"/>
      <c r="E44" s="46"/>
      <c r="F44" s="46"/>
      <c r="G44" s="46"/>
      <c r="H44" s="46"/>
      <c r="I44" s="47"/>
      <c r="J44" s="27"/>
      <c r="K44" s="63"/>
      <c r="L44" s="28"/>
      <c r="M44" s="64"/>
    </row>
    <row r="45" spans="1:13" ht="12.75">
      <c r="A45" s="90"/>
      <c r="B45" s="50" t="s">
        <v>63</v>
      </c>
      <c r="C45" s="51"/>
      <c r="D45" s="47"/>
      <c r="E45" s="47"/>
      <c r="F45" s="47"/>
      <c r="G45" s="48">
        <f>G32/C32*100</f>
        <v>44.4984984984985</v>
      </c>
      <c r="H45" s="48">
        <f>H32/C32*100</f>
        <v>55.50150150150151</v>
      </c>
      <c r="I45" s="47"/>
      <c r="J45" s="27"/>
      <c r="K45" s="63"/>
      <c r="L45" s="28"/>
      <c r="M45" s="64"/>
    </row>
    <row r="46" spans="1:13" ht="12.75">
      <c r="A46" s="90"/>
      <c r="B46" s="50" t="s">
        <v>57</v>
      </c>
      <c r="C46" t="s">
        <v>61</v>
      </c>
      <c r="E46" s="1" t="s">
        <v>58</v>
      </c>
      <c r="F46" s="47"/>
      <c r="G46" s="48"/>
      <c r="H46" s="48"/>
      <c r="I46" s="47"/>
      <c r="J46" s="27"/>
      <c r="K46" s="63"/>
      <c r="L46" s="28"/>
      <c r="M46" s="64"/>
    </row>
    <row r="47" spans="1:13" ht="15.75" customHeight="1">
      <c r="A47" s="45"/>
      <c r="C47" s="23"/>
      <c r="E47" s="56" t="s">
        <v>22</v>
      </c>
      <c r="G47" s="47"/>
      <c r="I47" s="47"/>
      <c r="J47" s="28"/>
      <c r="K47" s="63"/>
      <c r="L47" s="28"/>
      <c r="M47" s="64"/>
    </row>
    <row r="48" spans="1:13" ht="12.75">
      <c r="A48" s="45"/>
      <c r="B48" s="91" t="s">
        <v>59</v>
      </c>
      <c r="F48" s="34"/>
      <c r="G48" s="52"/>
      <c r="H48" s="49"/>
      <c r="I48" s="47"/>
      <c r="J48" s="28"/>
      <c r="K48" s="63"/>
      <c r="L48" s="28"/>
      <c r="M48" s="64"/>
    </row>
    <row r="49" spans="2:7" ht="12.75">
      <c r="B49" s="91" t="s">
        <v>64</v>
      </c>
      <c r="E49" s="56"/>
      <c r="G49" s="53"/>
    </row>
    <row r="50" spans="2:14" ht="18">
      <c r="B50" s="94" t="s">
        <v>65</v>
      </c>
      <c r="F50" s="34"/>
      <c r="M50" s="54"/>
      <c r="N50" s="53"/>
    </row>
    <row r="51" spans="2:6" ht="12.75">
      <c r="B51" t="s">
        <v>60</v>
      </c>
      <c r="C51" t="s">
        <v>62</v>
      </c>
      <c r="E51" s="1" t="s">
        <v>68</v>
      </c>
      <c r="F51" s="34"/>
    </row>
    <row r="52" ht="12.75">
      <c r="E52" s="56" t="s">
        <v>22</v>
      </c>
    </row>
    <row r="53" ht="12.75">
      <c r="C53" s="23"/>
    </row>
    <row r="54" ht="12.75">
      <c r="C54" s="23"/>
    </row>
    <row r="56" spans="1:3" ht="12.75">
      <c r="A56" s="55"/>
      <c r="B56" s="1"/>
      <c r="C56" s="23"/>
    </row>
    <row r="57" spans="2:10" ht="18">
      <c r="B57" s="73"/>
      <c r="C57" s="74"/>
      <c r="D57" s="75"/>
      <c r="E57" s="75"/>
      <c r="F57" s="75"/>
      <c r="G57" s="75"/>
      <c r="H57" s="75"/>
      <c r="J57" s="1"/>
    </row>
    <row r="58" spans="2:10" ht="12.75">
      <c r="B58" s="1"/>
      <c r="C58" s="1"/>
      <c r="G58" s="1"/>
      <c r="H58" s="1"/>
      <c r="J58" s="1"/>
    </row>
    <row r="59" spans="2:10" ht="18">
      <c r="B59" s="73"/>
      <c r="C59" s="25"/>
      <c r="D59" s="25"/>
      <c r="E59" s="25"/>
      <c r="F59" s="25"/>
      <c r="G59" s="25"/>
      <c r="H59" s="25"/>
      <c r="J59" s="1"/>
    </row>
    <row r="60" spans="2:10" ht="12.75">
      <c r="B60" s="1"/>
      <c r="C60" s="1"/>
      <c r="G60" s="1"/>
      <c r="H60" s="1"/>
      <c r="J60" s="1"/>
    </row>
    <row r="61" spans="2:10" ht="12.75">
      <c r="B61" s="1"/>
      <c r="C61" s="1"/>
      <c r="G61" s="1"/>
      <c r="H61" s="1"/>
      <c r="J61" s="1"/>
    </row>
    <row r="62" spans="2:10" ht="12.75">
      <c r="B62" s="1"/>
      <c r="C62" s="1"/>
      <c r="G62" s="1"/>
      <c r="H62" s="1"/>
      <c r="J62" s="1"/>
    </row>
    <row r="63" spans="2:10" ht="12.75">
      <c r="B63" s="1"/>
      <c r="C63" s="1"/>
      <c r="G63" s="1"/>
      <c r="H63" s="1"/>
      <c r="J63" s="1"/>
    </row>
    <row r="64" spans="2:10" ht="12.75">
      <c r="B64" s="1"/>
      <c r="C64" s="1"/>
      <c r="G64" s="1"/>
      <c r="H64" s="1"/>
      <c r="J64" s="1"/>
    </row>
    <row r="65" spans="2:10" ht="12.75">
      <c r="B65" s="1"/>
      <c r="C65" s="1"/>
      <c r="G65" s="1"/>
      <c r="H65" s="1"/>
      <c r="J65" s="1"/>
    </row>
  </sheetData>
  <sheetProtection/>
  <mergeCells count="4">
    <mergeCell ref="A13:G13"/>
    <mergeCell ref="A16:A17"/>
    <mergeCell ref="B16:B17"/>
    <mergeCell ref="C16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2018-01-31T10:20:09Z</cp:lastPrinted>
  <dcterms:created xsi:type="dcterms:W3CDTF">2009-05-15T06:46:29Z</dcterms:created>
  <dcterms:modified xsi:type="dcterms:W3CDTF">2018-01-31T10:35:08Z</dcterms:modified>
  <cp:category/>
  <cp:version/>
  <cp:contentType/>
  <cp:contentStatus/>
</cp:coreProperties>
</file>